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4d5b977d445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асчёт" sheetId="1" r:id="R953b5965abde42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0%"/>
    <x:numFmt numFmtId="201" formatCode="#,##0.00"/>
    <x:numFmt numFmtId="202" formatCode="0.0000"/>
    <x:numFmt numFmtId="203" formatCode="0.00"/>
    <x:numFmt numFmtId="204" formatCode="#,##0"/>
  </x:numFmts>
  <x:fonts count="8">
    <x:font>
      <x:sz val="11"/>
      <x:name val="Carlito"/>
    </x:font>
    <x:font>
      <x:sz val="10"/>
      <x:color rgb="FF1B1A18"/>
      <x:name val="Arial"/>
    </x:font>
    <x:font>
      <x:b/>
      <x:sz val="16"/>
      <x:color rgb="FF1B1A18"/>
      <x:name val="Arial"/>
    </x:font>
    <x:font>
      <x:sz val="9"/>
      <x:color rgb="FF665F57"/>
      <x:name val="Arial"/>
    </x:font>
    <x:font>
      <x:b/>
      <x:sz val="10"/>
      <x:color rgb="FFFFFFFF"/>
      <x:name val="Arial"/>
    </x:font>
    <x:font>
      <x:b/>
      <x:sz val="10"/>
      <x:color rgb="FF1B1A18"/>
      <x:name val="Arial"/>
    </x:font>
    <x:font>
      <x:sz val="10"/>
      <x:color rgb="FF1E5AA7"/>
      <x:name val="Arial"/>
    </x:font>
    <x:font>
      <x:b/>
      <x:sz val="10"/>
      <x:color rgb="FFA4481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B1A18"/>
      </x:patternFill>
    </x:fill>
    <x:fill>
      <x:patternFill patternType="solid">
        <x:fgColor rgb="FFFFF4DB"/>
      </x:patternFill>
    </x:fill>
    <x:fill>
      <x:patternFill patternType="solid">
        <x:fgColor rgb="FFF4EFE7"/>
      </x:patternFill>
    </x:fill>
  </x:fills>
  <x:borders count="4">
    <x:border/>
    <x:border>
      <x:bottom style="thin">
        <x:color rgb="FFE5E0DA"/>
      </x:bottom>
    </x:border>
    <x:border>
      <x:top style="thin">
        <x:color rgb="FFE5E0DA"/>
      </x:top>
      <x:bottom style="thin">
        <x:color rgb="FFE5E0DA"/>
      </x:bottom>
    </x:border>
    <x:border>
      <x:top style="thin">
        <x:color rgb="FFE5E0DA"/>
      </x:top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5" fillId="0" borderId="1" xfId="0" applyNumberFormat="1" applyFont="1" applyFill="1" applyBorder="1"/>
    <x:xf numFmtId="0" fontId="5" fillId="0" borderId="2" xfId="0" applyNumberFormat="1" applyFont="1" applyFill="1" applyBorder="1"/>
    <x:xf numFmtId="0" fontId="5" fillId="0" borderId="3" xfId="0" applyNumberFormat="1" applyFont="1" applyFill="1" applyBorder="1"/>
    <x:xf numFmtId="0" fontId="1" fillId="3" borderId="0" xfId="0" applyNumberFormat="1" applyFont="1" applyFill="1" applyBorder="1"/>
    <x:xf numFmtId="0" fontId="6" fillId="3" borderId="0" xfId="0" applyNumberFormat="1" applyFont="1" applyFill="1" applyBorder="1"/>
    <x:xf numFmtId="200" fontId="6" fillId="3" borderId="0" xfId="0" applyNumberFormat="1" applyFont="1" applyFill="1" applyBorder="1"/>
    <x:xf numFmtId="201" fontId="6" fillId="3" borderId="0" xfId="0" applyNumberFormat="1" applyFont="1" applyFill="1" applyBorder="1"/>
    <x:xf numFmtId="202" fontId="6" fillId="3" borderId="0" xfId="0" applyNumberFormat="1" applyFont="1" applyFill="1" applyBorder="1"/>
    <x:xf numFmtId="0" fontId="7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201" fontId="1" fillId="4" borderId="0" xfId="0" applyNumberFormat="1" applyFont="1" applyFill="1" applyBorder="1"/>
    <x:xf numFmtId="200" fontId="5" fillId="0" borderId="2" xfId="0" applyNumberFormat="1" applyFont="1" applyFill="1" applyBorder="1"/>
    <x:xf numFmtId="200" fontId="5" fillId="0" borderId="3" xfId="0" applyNumberFormat="1" applyFont="1" applyFill="1" applyBorder="1"/>
    <x:xf numFmtId="201" fontId="5" fillId="0" borderId="1" xfId="0" applyNumberFormat="1" applyFont="1" applyFill="1" applyBorder="1"/>
    <x:xf numFmtId="201" fontId="5" fillId="0" borderId="2" xfId="0" applyNumberFormat="1" applyFont="1" applyFill="1" applyBorder="1"/>
    <x:xf numFmtId="203" fontId="5" fillId="0" borderId="2" xfId="0" applyNumberFormat="1" applyFont="1" applyFill="1" applyBorder="1"/>
    <x:xf numFmtId="204" fontId="5" fillId="0" borderId="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472cc635064fd9" /><Relationship Type="http://schemas.openxmlformats.org/officeDocument/2006/relationships/theme" Target="/xl/theme/theme1.xml" Id="Rdccc38aef16f4ece" /><Relationship Type="http://schemas.openxmlformats.org/officeDocument/2006/relationships/sharedStrings" Target="/xl/sharedStrings.xml" Id="Rdb480ceb31a74a19" /><Relationship Type="http://schemas.openxmlformats.org/officeDocument/2006/relationships/worksheet" Target="/xl/worksheets/sheet1.xml" Id="R953b5965abde42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B1A18"/>
  </x:sheetPr>
  <x:sheetViews>
    <x:sheetView showGridLines="0" workbookViewId="0"/>
  </x:sheetViews>
  <x:sheetFormatPr defaultRowHeight="15"/>
  <x:cols>
    <x:col min="1" max="1" width="47" hidden="0" customWidth="1"/>
    <x:col min="2" max="2" width="22" hidden="0" customWidth="1"/>
    <x:col min="3" max="3" width="48" hidden="0" customWidth="1"/>
  </x:cols>
  <x:sheetData>
    <x:row r="2" ht="22" customHeight="1">
      <x:c r="A2" s="2" t="str">
        <x:v>Юнит-экономика заказа</x:v>
      </x:c>
      <x:c r="B2" s="1"/>
      <x:c r="C2" s="1"/>
    </x:row>
    <x:row r="3" ht="22" customHeight="1">
      <x:c r="A3" s="3" t="str">
        <x:v>Учебный пример Wave: новые клиенты платной рекламы июля, покупки в июле–августе 2024</x:v>
      </x:c>
      <x:c r="B3" s="3"/>
      <x:c r="C3" s="3"/>
    </x:row>
    <x:row r="4" ht="22" customHeight="1">
      <x:c r="A4" s="3" t="str">
        <x:v>Источник: учебные CSV Wave; расходы — синтетические допущения</x:v>
      </x:c>
      <x:c r="B4" s="3"/>
      <x:c r="C4" s="3"/>
    </x:row>
    <x:row r="5" ht="22" customHeight="1">
      <x:c r="A5" s="1"/>
      <x:c r="B5" s="1"/>
      <x:c r="C5" s="1"/>
    </x:row>
    <x:row r="6" ht="25" customHeight="1">
      <x:c r="A6" s="5" t="str">
        <x:v>Результат</x:v>
      </x:c>
      <x:c r="B6" s="5"/>
      <x:c r="C6" s="5"/>
    </x:row>
    <x:row r="7" ht="22" customHeight="1">
      <x:c r="A7" s="6" t="str">
        <x:v>Вклад заказа до привлечения</x:v>
      </x:c>
      <x:c r="B7" s="23" t="n">
        <x:f>IF($B$33&lt;&gt;"","",B43)</x:f>
        <x:v>1507.362055045872</x:v>
      </x:c>
      <x:c r="C7" s="3" t="str">
        <x:v>₽ / заказ</x:v>
      </x:c>
    </x:row>
    <x:row r="8" ht="22" customHeight="1">
      <x:c r="A8" s="7" t="str">
        <x:v>Маржинальность до привлечения</x:v>
      </x:c>
      <x:c r="B8" s="21" t="n">
        <x:f>IF($B$33&lt;&gt;"","",IF(B38&gt;0,B43/B38,""))</x:f>
        <x:v>0.2846641671575592</x:v>
      </x:c>
      <x:c r="C8" s="3" t="str">
        <x:v>% от дохода</x:v>
      </x:c>
    </x:row>
    <x:row r="9" ht="22" customHeight="1">
      <x:c r="A9" s="7" t="str">
        <x:v>После привлечения</x:v>
      </x:c>
      <x:c r="B9" s="24" t="n">
        <x:f>IF($B$33&lt;&gt;"","",B46)</x:f>
        <x:v>360.5730642201838</x:v>
      </x:c>
      <x:c r="C9" s="3" t="str">
        <x:v>₽ / заказ</x:v>
      </x:c>
    </x:row>
    <x:row r="10" ht="22" customHeight="1">
      <x:c r="A10" s="7" t="str">
        <x:v>Маржинальный LTV</x:v>
      </x:c>
      <x:c r="B10" s="24" t="n">
        <x:f>IF($B$33&lt;&gt;"","",B47)</x:f>
        <x:v>1825.5829333333338</x:v>
      </x:c>
      <x:c r="C10" s="3" t="str">
        <x:v>₽ / клиент</x:v>
      </x:c>
    </x:row>
    <x:row r="11" ht="22" customHeight="1">
      <x:c r="A11" s="7" t="str">
        <x:v>LTV / расходы на привлечение</x:v>
      </x:c>
      <x:c r="B11" s="25" t="n">
        <x:f>IF($B$33&lt;&gt;"","",IF(B45&gt;0,B47/B45,""))</x:f>
        <x:v>1.3144197120000003</x:v>
      </x:c>
      <x:c r="C11" s="3" t="str">
        <x:v>раз</x:v>
      </x:c>
    </x:row>
    <x:row r="12" ht="22" customHeight="1">
      <x:c r="A12" s="7" t="str">
        <x:v>Покупок до окупаемости</x:v>
      </x:c>
      <x:c r="B12" s="26" t="n">
        <x:f>IF($B$33&lt;&gt;"","",IF(B43&gt;0,ROUNDUP(B45/B43,0),""))</x:f>
        <x:v>1</x:v>
      </x:c>
      <x:c r="C12" s="3" t="str">
        <x:v>покупок</x:v>
      </x:c>
    </x:row>
    <x:row r="13" ht="22" customHeight="1">
      <x:c r="A13" s="7" t="str">
        <x:v>Безубыточность</x:v>
      </x:c>
      <x:c r="B13" s="26" t="n">
        <x:f>IF($B$33&lt;&gt;"","",IF(B46&gt;0,ROUNDUP(B31/B46,0),""))</x:f>
        <x:v>8321</x:v>
      </x:c>
      <x:c r="C13" s="3" t="str">
        <x:v>заказов / месяц</x:v>
      </x:c>
    </x:row>
    <x:row r="14" ht="22" customHeight="1">
      <x:c r="A14" s="7" t="str">
        <x:v>Доход на пороге</x:v>
      </x:c>
      <x:c r="B14" s="24" t="n">
        <x:f>IF($B$33&lt;&gt;"","",IF(B13="","",B13*B38))</x:f>
        <x:v>44061603.48623853</x:v>
      </x:c>
      <x:c r="C14" s="3" t="str">
        <x:v>₽ / месяц</x:v>
      </x:c>
    </x:row>
    <x:row r="15" ht="22" customHeight="1">
      <x:c r="A15" s="8" t="str">
        <x:v>Предельный ДРР до рекламы</x:v>
      </x:c>
      <x:c r="B15" s="22" t="n">
        <x:f>IF($B$33&lt;&gt;"","",IF(B38&gt;0,MAX(0,B43/B38),""))</x:f>
        <x:v>0.2846641671575592</x:v>
      </x:c>
      <x:c r="C15" s="3" t="str">
        <x:v>% от дохода</x:v>
      </x:c>
    </x:row>
    <x:row r="16" ht="22" customHeight="1">
      <x:c r="A16" s="1"/>
      <x:c r="B16" s="1"/>
      <x:c r="C16" s="1"/>
    </x:row>
    <x:row r="17" ht="25" customHeight="1">
      <x:c r="A17" s="5" t="str">
        <x:v>Входные значения — меняйте синие числа</x:v>
      </x:c>
      <x:c r="B17" s="5"/>
      <x:c r="C17" s="5"/>
    </x:row>
    <x:row r="18" ht="22" customHeight="1">
      <x:c r="A18" s="1" t="str">
        <x:v>Цена до скидки</x:v>
      </x:c>
      <x:c r="B18" s="15" t="n">
        <x:v>6255.8302752293575</x:v>
      </x:c>
      <x:c r="C18" s="3" t="str">
        <x:v>₽ / заказ</x:v>
      </x:c>
    </x:row>
    <x:row r="19" ht="22" customHeight="1">
      <x:c r="A19" s="1" t="str">
        <x:v>Скидка</x:v>
      </x:c>
      <x:c r="B19" s="14" t="n">
        <x:v>0.08763348098764379</x:v>
      </x:c>
      <x:c r="C19" s="3" t="str">
        <x:v>доля</x:v>
      </x:c>
    </x:row>
    <x:row r="20" ht="22" customHeight="1">
      <x:c r="A20" s="1" t="str">
        <x:v>Себестоимость до возвратов</x:v>
      </x:c>
      <x:c r="B20" s="15" t="n">
        <x:v>3589.286009174312</x:v>
      </x:c>
      <x:c r="C20" s="3" t="str">
        <x:v>₽ / заказ</x:v>
      </x:c>
    </x:row>
    <x:row r="21" ht="22" customHeight="1">
      <x:c r="A21" s="1" t="str">
        <x:v>Логистика и упаковка</x:v>
      </x:c>
      <x:c r="B21" s="15" t="n">
        <x:v>275</x:v>
      </x:c>
      <x:c r="C21" s="3" t="str">
        <x:v>₽ / заказ</x:v>
      </x:c>
    </x:row>
    <x:row r="22" ht="22" customHeight="1">
      <x:c r="A22" s="1" t="str">
        <x:v>Эквайринг / комиссия</x:v>
      </x:c>
      <x:c r="B22" s="14" t="n">
        <x:v>0.018</x:v>
      </x:c>
      <x:c r="C22" s="3" t="str">
        <x:v>доля от суммы после скидки</x:v>
      </x:c>
    </x:row>
    <x:row r="23" ht="22" customHeight="1">
      <x:c r="A23" s="1" t="str">
        <x:v>Доля возвратов</x:v>
      </x:c>
      <x:c r="B23" s="14" t="n">
        <x:v>0.0779816513761468</x:v>
      </x:c>
      <x:c r="C23" s="3" t="str">
        <x:v>доля заказов</x:v>
      </x:c>
    </x:row>
    <x:row r="24" ht="22" customHeight="1">
      <x:c r="A24" s="1" t="str">
        <x:v>Средняя сумма возврата</x:v>
      </x:c>
      <x:c r="B24" s="15" t="n">
        <x:v>5288.176470588235</x:v>
      </x:c>
      <x:c r="C24" s="3" t="str">
        <x:v>₽ / возврат</x:v>
      </x:c>
    </x:row>
    <x:row r="25" ht="22" customHeight="1">
      <x:c r="A25" s="1" t="str">
        <x:v>Восстановленная себестоимость</x:v>
      </x:c>
      <x:c r="B25" s="15" t="n">
        <x:v>2437.4082352941177</x:v>
      </x:c>
      <x:c r="C25" s="3" t="str">
        <x:v>₽ / возврат</x:v>
      </x:c>
    </x:row>
    <x:row r="26" ht="22" customHeight="1">
      <x:c r="A26" s="1" t="str">
        <x:v>Обработка возврата</x:v>
      </x:c>
      <x:c r="B26" s="15" t="n">
        <x:v>140</x:v>
      </x:c>
      <x:c r="C26" s="3" t="str">
        <x:v>₽ / возврат</x:v>
      </x:c>
    </x:row>
    <x:row r="27" ht="22" customHeight="1">
      <x:c r="A27" s="1" t="str">
        <x:v>Способ учёта привлечения</x:v>
      </x:c>
      <x:c r="B27" s="13" t="str">
        <x:v>CAC</x:v>
      </x:c>
      <x:c r="C27" s="3" t="str">
        <x:v>CAC или DRR</x:v>
      </x:c>
    </x:row>
    <x:row r="28" ht="22" customHeight="1">
      <x:c r="A28" s="1" t="str">
        <x:v>CAC нового клиента</x:v>
      </x:c>
      <x:c r="B28" s="15" t="n">
        <x:v>1388.888888888889</x:v>
      </x:c>
      <x:c r="C28" s="3" t="str">
        <x:v>₽ / клиент</x:v>
      </x:c>
    </x:row>
    <x:row r="29" ht="22" customHeight="1">
      <x:c r="A29" s="1" t="str">
        <x:v>ДРР медиа</x:v>
      </x:c>
      <x:c r="B29" s="14" t="n">
        <x:v>0.1689247721681278</x:v>
      </x:c>
      <x:c r="C29" s="3" t="str">
        <x:v>доля дохода после возвратов</x:v>
      </x:c>
    </x:row>
    <x:row r="30" ht="22" customHeight="1">
      <x:c r="A30" s="1" t="str">
        <x:v>Покупок на клиента за горизонт</x:v>
      </x:c>
      <x:c r="B30" s="16" t="n">
        <x:v>1.211111111111111</x:v>
      </x:c>
      <x:c r="C30" s="3" t="str">
        <x:v>покупок</x:v>
      </x:c>
    </x:row>
    <x:row r="31" ht="22" customHeight="1">
      <x:c r="A31" s="1" t="str">
        <x:v>Постоянные расходы в месяц</x:v>
      </x:c>
      <x:c r="B31" s="15" t="n">
        <x:v>3000000</x:v>
      </x:c>
      <x:c r="C31" s="3" t="str">
        <x:v>₽ / месяц</x:v>
      </x:c>
    </x:row>
    <x:row r="32" ht="22" customHeight="1">
      <x:c r="A32" s="1"/>
      <x:c r="B32" s="1"/>
      <x:c r="C32" s="1"/>
    </x:row>
    <x:row r="33" ht="22" customHeight="1">
      <x:c r="A33" s="1" t="str">
        <x:v>Проверка входов</x:v>
      </x:c>
      <x:c r="B33" s="17" t="str">
        <x:f>IF(OR(COUNT(B18:B26)&lt;&gt;9,COUNT(B30:B31)&lt;&gt;2,B18&lt;=0,B19&lt;0,B19&gt;=1,B20&lt;0,B21&lt;0,B22&lt;0,B22&gt;1,B23&lt;0,B23&gt;1,B24&lt;0,B25&lt;0,B26&lt;0,AND(B27&lt;&gt;"CAC",B27&lt;&gt;"DRR"),AND(B27="CAC",OR(NOT(ISNUMBER(B28)),B28&lt;0)),AND(B27="DRR",OR(NOT(ISNUMBER(B29)),B29&lt;0,B29&gt;1)),B30&lt;=0,B31&lt;0),"Проверьте входы","")</x:f>
      </x:c>
      <x:c r="C33" s="1"/>
    </x:row>
    <x:row r="34" ht="22" customHeight="1">
      <x:c r="A34" s="1"/>
      <x:c r="B34" s="1"/>
      <x:c r="C34" s="1"/>
    </x:row>
    <x:row r="35" ht="25" customHeight="1">
      <x:c r="A35" s="5" t="str">
        <x:v>Расчёт на один оплаченный заказ</x:v>
      </x:c>
      <x:c r="B35" s="5"/>
      <x:c r="C35" s="5"/>
    </x:row>
    <x:row r="36" ht="22" customHeight="1">
      <x:c r="A36" s="1" t="str">
        <x:v>Цена после скидки</x:v>
      </x:c>
      <x:c r="B36" s="18" t="n">
        <x:f>IF($B$33&lt;&gt;"","",B18*(1-B19))</x:f>
        <x:v>5707.6100917431195</x:v>
      </x:c>
      <x:c r="C36" s="1"/>
    </x:row>
    <x:row r="37" ht="22" customHeight="1">
      <x:c r="A37" s="1" t="str">
        <x:v>Ожидаемый возврат</x:v>
      </x:c>
      <x:c r="B37" s="18" t="n">
        <x:f>IF($B$33&lt;&gt;"","",B23*B24)</x:f>
        <x:v>412.38073394495416</x:v>
      </x:c>
      <x:c r="C37" s="1"/>
    </x:row>
    <x:row r="38" ht="22" customHeight="1">
      <x:c r="A38" s="1" t="str">
        <x:v>Доход после возвратов</x:v>
      </x:c>
      <x:c r="B38" s="18" t="n">
        <x:f>IF($B$33&lt;&gt;"","",B36-B37)</x:f>
        <x:v>5295.229357798165</x:v>
      </x:c>
      <x:c r="C38" s="1"/>
    </x:row>
    <x:row r="39" ht="22" customHeight="1">
      <x:c r="A39" s="1" t="str">
        <x:v>Восстановленная себестоимость</x:v>
      </x:c>
      <x:c r="B39" s="18" t="n">
        <x:f>IF($B$33&lt;&gt;"","",B23*B25)</x:f>
        <x:v>190.07311926605507</x:v>
      </x:c>
      <x:c r="C39" s="1"/>
    </x:row>
    <x:row r="40" ht="22" customHeight="1">
      <x:c r="A40" s="1" t="str">
        <x:v>Себестоимость после восстановления</x:v>
      </x:c>
      <x:c r="B40" s="18" t="n">
        <x:f>IF($B$33&lt;&gt;"","",B20-B39)</x:f>
        <x:v>3399.212889908257</x:v>
      </x:c>
      <x:c r="C40" s="1"/>
    </x:row>
    <x:row r="41" ht="22" customHeight="1">
      <x:c r="A41" s="1" t="str">
        <x:v>Эквайринг / комиссия</x:v>
      </x:c>
      <x:c r="B41" s="18" t="n">
        <x:f>IF($B$33&lt;&gt;"","",B36*B22)</x:f>
        <x:v>102.73698165137614</x:v>
      </x:c>
      <x:c r="C41" s="1"/>
    </x:row>
    <x:row r="42" ht="22" customHeight="1">
      <x:c r="A42" s="1" t="str">
        <x:v>Обработка возвратов</x:v>
      </x:c>
      <x:c r="B42" s="18" t="n">
        <x:f>IF($B$33&lt;&gt;"","",B23*B26)</x:f>
        <x:v>10.917431192660551</x:v>
      </x:c>
      <x:c r="C42" s="1"/>
    </x:row>
    <x:row r="43" ht="22" customHeight="1">
      <x:c r="A43" s="19" t="str">
        <x:v>Вклад до привлечения</x:v>
      </x:c>
      <x:c r="B43" s="20" t="n">
        <x:f>IF($B$33&lt;&gt;"","",B38-B40-B21-B41-B42)</x:f>
        <x:v>1507.362055045872</x:v>
      </x:c>
      <x:c r="C43" s="1"/>
    </x:row>
    <x:row r="44" ht="22" customHeight="1">
      <x:c r="A44" s="1" t="str">
        <x:v>Привлечение, на заказ</x:v>
      </x:c>
      <x:c r="B44" s="18" t="n">
        <x:f>IF($B$33&lt;&gt;"","",IF(B27="CAC",B28/B30,B38*B29))</x:f>
        <x:v>1146.7889908256882</x:v>
      </x:c>
      <x:c r="C44" s="1"/>
    </x:row>
    <x:row r="45" ht="22" customHeight="1">
      <x:c r="A45" s="1" t="str">
        <x:v>Расход на привлечение, на клиента</x:v>
      </x:c>
      <x:c r="B45" s="18" t="n">
        <x:f>IF($B$33&lt;&gt;"","",IF(B27="CAC",B28,B44*B30))</x:f>
        <x:v>1388.888888888889</x:v>
      </x:c>
      <x:c r="C45" s="1"/>
    </x:row>
    <x:row r="46" ht="22" customHeight="1">
      <x:c r="A46" s="19" t="str">
        <x:v>После привлечения, на заказ</x:v>
      </x:c>
      <x:c r="B46" s="20" t="n">
        <x:f>IF($B$33&lt;&gt;"","",B43-B44)</x:f>
        <x:v>360.5730642201838</x:v>
      </x:c>
      <x:c r="C46" s="1"/>
    </x:row>
    <x:row r="47" ht="22" customHeight="1">
      <x:c r="A47" s="19" t="str">
        <x:v>Маржинальный LTV</x:v>
      </x:c>
      <x:c r="B47" s="20" t="n">
        <x:f>IF($B$33&lt;&gt;"","",B43*B30)</x:f>
        <x:v>1825.5829333333338</x:v>
      </x:c>
      <x:c r="C47" s="1"/>
    </x:row>
    <x:row r="48" ht="22" customHeight="1">
      <x:c r="A48" s="1"/>
      <x:c r="B48" s="1"/>
      <x:c r="C48" s="1"/>
    </x:row>
    <x:row r="49">
      <x:c r="A49" s="3" t="str">
        <x:v>Порог безубыточности — план при неизменных заказах и CAC; не факт из Wave.</x:v>
      </x:c>
      <x:c r="B49" s="3"/>
      <x:c r="C49" s="3"/>
    </x:row>
  </x:sheetData>
  <x:dataValidations count="1">
    <x:dataValidation type="list" sqref="B27">
      <x:formula1>"CAC,DRR"</x:formula1>
    </x:dataValidation>
  </x:dataValidations>
  <x:pageMargins left="0.7" right="0.7" top="0.75" bottom="0.75" header="0.3" footer="0.3"/>
</x:worksheet>
</file>